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Форма КП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definedNames>
    <definedName name="_xlnm.Print_Area" localSheetId="0">'Форма КП'!$A$1:$I$14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H13" i="2" s="1"/>
  <c r="H11" i="2"/>
  <c r="J25" i="4" l="1"/>
  <c r="K25" i="4"/>
  <c r="L25" i="4"/>
  <c r="E26" i="4"/>
  <c r="M26" i="4" s="1"/>
  <c r="J27" i="4"/>
  <c r="J41" i="4" s="1"/>
  <c r="K27" i="4"/>
  <c r="K41" i="4" s="1"/>
  <c r="K42" i="4" s="1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L41" i="4"/>
  <c r="L42" i="4" s="1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E43" i="4" l="1"/>
  <c r="M43" i="4"/>
  <c r="J43" i="4"/>
  <c r="J42" i="4"/>
  <c r="F48" i="4"/>
  <c r="K43" i="4" l="1"/>
  <c r="L43" i="4"/>
  <c r="J48" i="4"/>
  <c r="J51" i="4" s="1"/>
  <c r="K48" i="4"/>
  <c r="K51" i="4" s="1"/>
  <c r="L48" i="4"/>
  <c r="L51" i="4" l="1"/>
  <c r="L52" i="4" s="1"/>
  <c r="J52" i="4" l="1"/>
  <c r="K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<sst xmlns="http://schemas.openxmlformats.org/spreadsheetml/2006/main" count="98" uniqueCount="77">
  <si>
    <t>Иркутск-Москва</t>
  </si>
  <si>
    <t>Фирменное наименование 
или ФИО участника закупки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</si>
  <si>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</si>
  <si>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</si>
  <si>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</si>
  <si>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</si>
  <si>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</si>
  <si>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</si>
  <si>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</si>
  <si>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</si>
  <si>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</si>
  <si>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</si>
  <si>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</si>
  <si>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</si>
  <si>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</si>
  <si>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</si>
  <si>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</si>
  <si>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</si>
  <si>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</si>
  <si>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</si>
  <si>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</si>
  <si>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</si>
  <si>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</si>
  <si>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</si>
  <si>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</si>
  <si>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</si>
  <si>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</si>
  <si>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</si>
  <si>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</si>
  <si>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</si>
  <si>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</si>
  <si>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</si>
  <si>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</si>
  <si>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</si>
  <si>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</si>
  <si>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</si>
  <si>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</si>
  <si>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</si>
  <si>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</si>
  <si>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</si>
  <si>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</si>
  <si>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</si>
  <si>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</si>
  <si>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</si>
  <si>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</si>
  <si>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</si>
  <si>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</si>
  <si>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</si>
  <si>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</si>
  <si>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</si>
  <si>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</si>
  <si>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</si>
  <si>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</si>
  <si>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</si>
  <si>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</si>
  <si>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</si>
  <si>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</si>
  <si>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</si>
  <si>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</si>
  <si>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</si>
  <si>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</si>
  <si>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</si>
  <si>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Коммерческое предложение</t>
  </si>
  <si>
    <t>Наименование услуги</t>
  </si>
  <si>
    <t>Итого (без НДС)</t>
  </si>
  <si>
    <t>указаны в п.3 Технического задания</t>
  </si>
  <si>
    <t>Цена за одну доставку (без учета НДС)</t>
  </si>
  <si>
    <t>Характеристики и объем перевозимого груза</t>
  </si>
  <si>
    <t>Перевозка оборудования и товарно-материальных ценностей для ООО "Иркутскэнергоремонт" из г.Ачинска в г.Ангарск - из г.Ангарск в г. Ачинск</t>
  </si>
  <si>
    <t>Маршрут</t>
  </si>
  <si>
    <t>Срок оказания услуг</t>
  </si>
  <si>
    <t>01-05.06.2021</t>
  </si>
  <si>
    <t>10-15.07.2021</t>
  </si>
  <si>
    <t>Ачинск - Ангарск</t>
  </si>
  <si>
    <t>Ангарск-Ачинск</t>
  </si>
  <si>
    <t>Итого</t>
  </si>
  <si>
    <t>Количество доставоок необходимое для перевозки груза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</si>
</sst>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Да&quot;;;&quot;Нет&quot;"/>
    <numFmt numFmtId="165" formatCode="&quot;Отсутствует&quot;;;&quot;Имеется&quot;"/>
    <numFmt numFmtId="166" formatCode="0.0"/>
  </numFmts>
  <fonts count="18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0" xfId="0" applyFont="1"/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4" fontId="7" fillId="0" borderId="10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164" fontId="8" fillId="2" borderId="8" xfId="0" applyNumberFormat="1" applyFont="1" applyFill="1" applyBorder="1" applyAlignment="1">
      <alignment horizontal="right" vertical="center" wrapText="1"/>
    </xf>
    <xf numFmtId="164" fontId="8" fillId="2" borderId="9" xfId="0" applyNumberFormat="1" applyFont="1" applyFill="1" applyBorder="1" applyAlignment="1">
      <alignment horizontal="right" vertical="center" wrapText="1"/>
    </xf>
    <xf numFmtId="164" fontId="8" fillId="0" borderId="12" xfId="0" applyNumberFormat="1" applyFont="1" applyBorder="1" applyAlignment="1">
      <alignment horizontal="right" vertical="center" wrapText="1"/>
    </xf>
    <xf numFmtId="164" fontId="8" fillId="0" borderId="8" xfId="0" applyNumberFormat="1" applyFont="1" applyBorder="1" applyAlignment="1">
      <alignment horizontal="right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3" xfId="0" applyNumberFormat="1" applyFont="1" applyBorder="1" applyAlignment="1">
      <alignment vertical="center"/>
    </xf>
    <xf numFmtId="164" fontId="8" fillId="2" borderId="1" xfId="0" applyNumberFormat="1" applyFont="1" applyFill="1" applyBorder="1" applyAlignment="1">
      <alignment horizontal="right" vertical="center" wrapText="1"/>
    </xf>
    <xf numFmtId="164" fontId="8" fillId="2" borderId="13" xfId="0" applyNumberFormat="1" applyFont="1" applyFill="1" applyBorder="1" applyAlignment="1">
      <alignment horizontal="right" vertical="center" wrapText="1"/>
    </xf>
    <xf numFmtId="164" fontId="8" fillId="0" borderId="14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13" xfId="0" applyFont="1" applyBorder="1" applyAlignment="1">
      <alignment horizontal="right"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15" xfId="0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horizontal="right" vertical="center" wrapText="1"/>
    </xf>
    <xf numFmtId="3" fontId="8" fillId="2" borderId="13" xfId="0" applyNumberFormat="1" applyFont="1" applyFill="1" applyBorder="1" applyAlignment="1">
      <alignment horizontal="right" vertical="center" wrapText="1"/>
    </xf>
    <xf numFmtId="3" fontId="8" fillId="0" borderId="14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8" fillId="2" borderId="13" xfId="0" applyNumberFormat="1" applyFont="1" applyFill="1" applyBorder="1" applyAlignment="1">
      <alignment horizontal="right" vertical="center" wrapText="1"/>
    </xf>
    <xf numFmtId="0" fontId="8" fillId="2" borderId="14" xfId="0" applyNumberFormat="1" applyFont="1" applyFill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8" fillId="2" borderId="13" xfId="0" applyNumberFormat="1" applyFont="1" applyFill="1" applyBorder="1" applyAlignment="1">
      <alignment horizontal="right" vertical="center" wrapText="1"/>
    </xf>
    <xf numFmtId="165" fontId="8" fillId="0" borderId="14" xfId="0" applyNumberFormat="1" applyFont="1" applyBorder="1" applyAlignment="1">
      <alignment horizontal="right" vertical="center" wrapText="1"/>
    </xf>
    <xf numFmtId="0" fontId="8" fillId="2" borderId="10" xfId="0" applyNumberFormat="1" applyFont="1" applyFill="1" applyBorder="1" applyAlignment="1">
      <alignment horizontal="right" vertical="center" wrapText="1"/>
    </xf>
    <xf numFmtId="0" fontId="8" fillId="2" borderId="11" xfId="0" applyNumberFormat="1" applyFont="1" applyFill="1" applyBorder="1" applyAlignment="1">
      <alignment horizontal="right" vertical="center" wrapText="1"/>
    </xf>
    <xf numFmtId="0" fontId="8" fillId="0" borderId="5" xfId="0" applyNumberFormat="1" applyFont="1" applyBorder="1" applyAlignment="1">
      <alignment horizontal="right" vertical="center" wrapText="1"/>
    </xf>
    <xf numFmtId="0" fontId="8" fillId="0" borderId="2" xfId="0" applyNumberFormat="1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16" xfId="0" applyFont="1" applyBorder="1" applyAlignment="1">
      <alignment horizontal="right" vertical="center"/>
    </xf>
    <xf numFmtId="10" fontId="6" fillId="0" borderId="17" xfId="0" applyNumberFormat="1" applyFont="1" applyBorder="1" applyAlignment="1">
      <alignment horizontal="left" vertical="center"/>
    </xf>
    <xf numFmtId="4" fontId="6" fillId="0" borderId="10" xfId="0" applyNumberFormat="1" applyFont="1" applyBorder="1" applyAlignment="1">
      <alignment vertical="center"/>
    </xf>
    <xf numFmtId="4" fontId="6" fillId="0" borderId="11" xfId="0" applyNumberFormat="1" applyFont="1" applyBorder="1" applyAlignment="1">
      <alignment vertical="center"/>
    </xf>
    <xf numFmtId="4" fontId="8" fillId="2" borderId="18" xfId="0" applyNumberFormat="1" applyFont="1" applyFill="1" applyBorder="1" applyAlignment="1">
      <alignment horizontal="right" vertical="center" wrapText="1"/>
    </xf>
    <xf numFmtId="4" fontId="8" fillId="2" borderId="19" xfId="0" applyNumberFormat="1" applyFont="1" applyFill="1" applyBorder="1" applyAlignment="1">
      <alignment horizontal="right" vertical="center" wrapText="1"/>
    </xf>
    <xf numFmtId="4" fontId="8" fillId="0" borderId="20" xfId="0" applyNumberFormat="1" applyFont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right" vertical="center" wrapText="1"/>
    </xf>
    <xf numFmtId="0" fontId="8" fillId="0" borderId="21" xfId="0" applyFont="1" applyFill="1" applyBorder="1" applyAlignment="1">
      <alignment horizontal="right" vertical="center" wrapText="1"/>
    </xf>
    <xf numFmtId="0" fontId="6" fillId="0" borderId="21" xfId="0" applyFont="1" applyBorder="1" applyAlignment="1">
      <alignment vertical="center" wrapText="1"/>
    </xf>
    <xf numFmtId="0" fontId="6" fillId="0" borderId="22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10" fontId="6" fillId="0" borderId="0" xfId="0" applyNumberFormat="1" applyFont="1"/>
    <xf numFmtId="3" fontId="6" fillId="0" borderId="8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166" fontId="8" fillId="0" borderId="8" xfId="0" applyNumberFormat="1" applyFont="1" applyBorder="1" applyAlignment="1">
      <alignment horizontal="right" vertical="center" wrapText="1"/>
    </xf>
    <xf numFmtId="166" fontId="8" fillId="0" borderId="23" xfId="0" applyNumberFormat="1" applyFont="1" applyBorder="1" applyAlignment="1">
      <alignment horizontal="right" vertical="center" wrapText="1"/>
    </xf>
    <xf numFmtId="166" fontId="8" fillId="0" borderId="24" xfId="0" applyNumberFormat="1" applyFont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vertical="center"/>
    </xf>
    <xf numFmtId="3" fontId="6" fillId="0" borderId="25" xfId="0" applyNumberFormat="1" applyFont="1" applyFill="1" applyBorder="1" applyAlignment="1">
      <alignment vertical="center"/>
    </xf>
    <xf numFmtId="166" fontId="8" fillId="0" borderId="3" xfId="0" applyNumberFormat="1" applyFont="1" applyBorder="1" applyAlignment="1">
      <alignment horizontal="right" vertical="center" wrapText="1"/>
    </xf>
    <xf numFmtId="166" fontId="8" fillId="0" borderId="4" xfId="0" applyNumberFormat="1" applyFont="1" applyBorder="1" applyAlignment="1">
      <alignment horizontal="right" vertical="center" wrapText="1"/>
    </xf>
    <xf numFmtId="166" fontId="8" fillId="0" borderId="26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6" fillId="0" borderId="25" xfId="0" applyFont="1" applyBorder="1" applyAlignment="1">
      <alignment horizontal="right"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13" xfId="0" applyNumberFormat="1" applyFont="1" applyFill="1" applyBorder="1" applyAlignment="1">
      <alignment vertical="center"/>
    </xf>
    <xf numFmtId="166" fontId="8" fillId="0" borderId="1" xfId="0" applyNumberFormat="1" applyFont="1" applyBorder="1" applyAlignment="1">
      <alignment horizontal="right" vertical="center" wrapText="1"/>
    </xf>
    <xf numFmtId="166" fontId="8" fillId="0" borderId="17" xfId="0" applyNumberFormat="1" applyFont="1" applyBorder="1" applyAlignment="1">
      <alignment horizontal="right" vertical="center" wrapText="1"/>
    </xf>
    <xf numFmtId="166" fontId="8" fillId="0" borderId="27" xfId="0" applyNumberFormat="1" applyFont="1" applyBorder="1" applyAlignment="1">
      <alignment horizontal="right" vertical="center" wrapText="1"/>
    </xf>
    <xf numFmtId="3" fontId="6" fillId="0" borderId="15" xfId="0" applyNumberFormat="1" applyFont="1" applyFill="1" applyBorder="1" applyAlignment="1">
      <alignment vertical="center"/>
    </xf>
    <xf numFmtId="166" fontId="8" fillId="0" borderId="28" xfId="0" applyNumberFormat="1" applyFont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horizontal="right" vertical="center" wrapText="1"/>
    </xf>
    <xf numFmtId="166" fontId="8" fillId="0" borderId="27" xfId="0" applyNumberFormat="1" applyFont="1" applyFill="1" applyBorder="1" applyAlignment="1">
      <alignment horizontal="right" vertical="center" wrapText="1"/>
    </xf>
    <xf numFmtId="166" fontId="8" fillId="0" borderId="17" xfId="0" applyNumberFormat="1" applyFont="1" applyFill="1" applyBorder="1" applyAlignment="1">
      <alignment horizontal="right" vertical="center" wrapText="1"/>
    </xf>
    <xf numFmtId="3" fontId="6" fillId="0" borderId="2" xfId="0" applyNumberFormat="1" applyFont="1" applyFill="1" applyBorder="1" applyAlignment="1">
      <alignment vertical="center"/>
    </xf>
    <xf numFmtId="3" fontId="6" fillId="0" borderId="16" xfId="0" applyNumberFormat="1" applyFont="1" applyFill="1" applyBorder="1" applyAlignment="1">
      <alignment vertical="center"/>
    </xf>
    <xf numFmtId="166" fontId="8" fillId="0" borderId="10" xfId="0" applyNumberFormat="1" applyFont="1" applyBorder="1" applyAlignment="1">
      <alignment horizontal="right" vertical="center" wrapText="1"/>
    </xf>
    <xf numFmtId="166" fontId="8" fillId="0" borderId="29" xfId="0" applyNumberFormat="1" applyFont="1" applyBorder="1" applyAlignment="1">
      <alignment horizontal="right" vertical="center" wrapText="1"/>
    </xf>
    <xf numFmtId="166" fontId="8" fillId="0" borderId="30" xfId="0" applyNumberFormat="1" applyFont="1" applyBorder="1" applyAlignment="1">
      <alignment horizontal="right" vertical="center" wrapText="1"/>
    </xf>
    <xf numFmtId="166" fontId="8" fillId="0" borderId="2" xfId="0" applyNumberFormat="1" applyFont="1" applyBorder="1" applyAlignment="1">
      <alignment horizontal="right" vertical="center" wrapText="1"/>
    </xf>
    <xf numFmtId="10" fontId="6" fillId="0" borderId="6" xfId="0" applyNumberFormat="1" applyFont="1" applyBorder="1" applyAlignment="1">
      <alignment horizontal="left" vertical="center"/>
    </xf>
    <xf numFmtId="4" fontId="6" fillId="0" borderId="8" xfId="0" applyNumberFormat="1" applyFont="1" applyFill="1" applyBorder="1" applyAlignment="1">
      <alignment vertical="center"/>
    </xf>
    <xf numFmtId="4" fontId="8" fillId="2" borderId="4" xfId="0" applyNumberFormat="1" applyFont="1" applyFill="1" applyBorder="1" applyAlignment="1">
      <alignment horizontal="right" vertical="center" wrapText="1"/>
    </xf>
    <xf numFmtId="4" fontId="8" fillId="0" borderId="24" xfId="0" applyNumberFormat="1" applyFont="1" applyBorder="1" applyAlignment="1">
      <alignment horizontal="right" vertical="center" wrapText="1"/>
    </xf>
    <xf numFmtId="4" fontId="8" fillId="2" borderId="8" xfId="0" applyNumberFormat="1" applyFont="1" applyFill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/>
    </xf>
    <xf numFmtId="0" fontId="6" fillId="3" borderId="3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Fill="1" applyAlignment="1">
      <alignment wrapText="1"/>
    </xf>
    <xf numFmtId="4" fontId="10" fillId="2" borderId="0" xfId="0" applyNumberFormat="1" applyFont="1" applyFill="1" applyAlignment="1">
      <alignment horizontal="right" vertical="center" wrapText="1"/>
    </xf>
    <xf numFmtId="4" fontId="13" fillId="2" borderId="0" xfId="0" applyNumberFormat="1" applyFont="1" applyFill="1" applyAlignment="1">
      <alignment wrapText="1"/>
    </xf>
    <xf numFmtId="0" fontId="10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6" fillId="0" borderId="0" xfId="0" applyFont="1" applyFill="1"/>
    <xf numFmtId="0" fontId="15" fillId="0" borderId="0" xfId="0" applyFont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2" fontId="0" fillId="0" borderId="1" xfId="0" applyNumberFormat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49" fontId="17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39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1" fontId="0" fillId="0" borderId="1" xfId="0" applyNumberFormat="1" applyFill="1" applyBorder="1" applyAlignment="1">
      <alignment vertical="center" wrapText="1"/>
    </xf>
  </cellXfs>
  <cellStyles count="1">
    <cellStyle name="Обычный" xfId="0" builtinId="0"/>
  </cellStyles>
  <dxfs count="2"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abSelected="1" view="pageBreakPreview" zoomScaleNormal="100" zoomScaleSheetLayoutView="100" workbookViewId="0">
      <selection activeCell="E26" sqref="E26"/>
    </sheetView>
  </sheetViews>
  <sheetFormatPr defaultRowHeight="15"/>
  <cols>
    <col min="1" max="1" width="4.42578125" style="1" customWidth="1"/>
    <col min="2" max="2" width="62.28515625" style="1" customWidth="1"/>
    <col min="3" max="5" width="20.5703125" style="1" customWidth="1"/>
    <col min="6" max="6" width="23.140625" style="5" customWidth="1"/>
    <col min="7" max="7" width="29.7109375" style="3" customWidth="1"/>
    <col min="8" max="8" width="18.28515625" style="3" customWidth="1"/>
    <col min="9" max="9" width="1.28515625" style="5" customWidth="1"/>
    <col min="10" max="10" width="14.42578125" style="5" customWidth="1"/>
    <col min="11" max="12" width="6.85546875" style="3" customWidth="1"/>
    <col min="13" max="14" width="14.42578125" style="5" customWidth="1"/>
    <col min="15" max="16" width="7.5703125" style="3" customWidth="1"/>
    <col min="17" max="18" width="14.42578125" style="5" customWidth="1"/>
    <col min="19" max="20" width="7" style="3" customWidth="1"/>
    <col min="21" max="22" width="14.42578125" style="5" customWidth="1"/>
    <col min="23" max="24" width="7" style="3" customWidth="1"/>
    <col min="25" max="25" width="14.42578125" style="5" customWidth="1"/>
    <col min="26" max="26" width="9.5703125" style="4" hidden="1" customWidth="1"/>
    <col min="27" max="27" width="12.85546875" style="4" customWidth="1"/>
    <col min="28" max="28" width="9.140625" style="6"/>
    <col min="29" max="16384" width="9.140625" style="1"/>
  </cols>
  <sheetData>
    <row r="1" spans="1:29" ht="18">
      <c r="B1" s="7" t="s">
        <v>62</v>
      </c>
      <c r="C1" s="7"/>
      <c r="D1" s="7"/>
      <c r="E1" s="7"/>
    </row>
    <row r="2" spans="1:29" ht="12" customHeight="1">
      <c r="B2" s="7"/>
      <c r="C2" s="7"/>
      <c r="D2" s="7"/>
      <c r="E2" s="7"/>
    </row>
    <row r="3" spans="1:29" ht="27.75" customHeight="1">
      <c r="B3" s="124" t="s">
        <v>1</v>
      </c>
      <c r="C3" s="131"/>
      <c r="D3" s="131"/>
      <c r="E3" s="131"/>
    </row>
    <row r="4" spans="1:29" ht="11.25" customHeight="1">
      <c r="B4" s="8"/>
      <c r="C4" s="8"/>
      <c r="D4" s="8"/>
      <c r="E4" s="8"/>
    </row>
    <row r="5" spans="1:29">
      <c r="B5" s="9" t="s">
        <v>2</v>
      </c>
      <c r="C5" s="132"/>
      <c r="D5" s="132"/>
      <c r="E5" s="132"/>
    </row>
    <row r="6" spans="1:29" ht="15" customHeight="1">
      <c r="B6" s="9" t="s">
        <v>3</v>
      </c>
      <c r="C6" s="132"/>
      <c r="D6" s="132"/>
      <c r="E6" s="132"/>
      <c r="AA6" s="12"/>
    </row>
    <row r="8" spans="1:29" ht="18.75" customHeight="1">
      <c r="A8" s="144" t="s">
        <v>41</v>
      </c>
      <c r="B8" s="143" t="s">
        <v>63</v>
      </c>
      <c r="C8" s="136" t="s">
        <v>67</v>
      </c>
      <c r="D8" s="141" t="s">
        <v>69</v>
      </c>
      <c r="E8" s="136"/>
      <c r="F8" s="136" t="s">
        <v>76</v>
      </c>
      <c r="G8" s="133" t="s">
        <v>66</v>
      </c>
      <c r="H8" s="133" t="s">
        <v>64</v>
      </c>
    </row>
    <row r="9" spans="1:29">
      <c r="A9" s="144"/>
      <c r="B9" s="143"/>
      <c r="C9" s="137"/>
      <c r="D9" s="142"/>
      <c r="E9" s="138"/>
      <c r="F9" s="137"/>
      <c r="G9" s="134"/>
      <c r="H9" s="134"/>
    </row>
    <row r="10" spans="1:29">
      <c r="A10" s="144"/>
      <c r="B10" s="143"/>
      <c r="C10" s="138"/>
      <c r="D10" s="143" t="s">
        <v>70</v>
      </c>
      <c r="E10" s="143"/>
      <c r="F10" s="138"/>
      <c r="G10" s="135"/>
      <c r="H10" s="135"/>
      <c r="Z10" s="12"/>
      <c r="AA10" s="12"/>
    </row>
    <row r="11" spans="1:29" ht="30" customHeight="1">
      <c r="A11" s="144"/>
      <c r="B11" s="140" t="s">
        <v>68</v>
      </c>
      <c r="C11" s="139" t="s">
        <v>65</v>
      </c>
      <c r="D11" s="123" t="s">
        <v>73</v>
      </c>
      <c r="E11" s="127" t="s">
        <v>71</v>
      </c>
      <c r="F11" s="161"/>
      <c r="G11" s="126"/>
      <c r="H11" s="126">
        <f>F11*G11</f>
        <v>0</v>
      </c>
      <c r="I11" s="3"/>
      <c r="J11" s="3"/>
      <c r="M11" s="3"/>
      <c r="N11" s="3"/>
      <c r="Q11" s="3"/>
      <c r="R11" s="3"/>
      <c r="U11" s="3"/>
      <c r="V11" s="3"/>
      <c r="Y11" s="3"/>
      <c r="AC11" s="2"/>
    </row>
    <row r="12" spans="1:29" ht="30" customHeight="1">
      <c r="A12" s="144"/>
      <c r="B12" s="140"/>
      <c r="C12" s="139"/>
      <c r="D12" s="125" t="s">
        <v>74</v>
      </c>
      <c r="E12" s="127" t="s">
        <v>72</v>
      </c>
      <c r="F12" s="161"/>
      <c r="G12" s="128"/>
      <c r="H12" s="126">
        <f>F12*G12</f>
        <v>0</v>
      </c>
      <c r="I12" s="3"/>
      <c r="J12" s="3"/>
      <c r="M12" s="3"/>
      <c r="N12" s="3"/>
      <c r="Q12" s="3"/>
      <c r="R12" s="3"/>
      <c r="U12" s="3"/>
      <c r="V12" s="3"/>
      <c r="Y12" s="3"/>
      <c r="AC12" s="2"/>
    </row>
    <row r="13" spans="1:29">
      <c r="B13" s="129"/>
      <c r="C13" s="129"/>
      <c r="D13" s="129"/>
      <c r="E13" s="129"/>
      <c r="F13" s="129"/>
      <c r="G13" s="130" t="s">
        <v>75</v>
      </c>
      <c r="H13" s="126">
        <f>H11+H12</f>
        <v>0</v>
      </c>
      <c r="I13" s="3"/>
      <c r="J13" s="3"/>
      <c r="M13" s="3"/>
      <c r="N13" s="3"/>
      <c r="Q13" s="3"/>
      <c r="R13" s="3"/>
      <c r="U13" s="3"/>
      <c r="V13" s="3"/>
      <c r="Y13" s="3"/>
      <c r="AC13" s="2"/>
    </row>
    <row r="14" spans="1:29">
      <c r="A14" s="11"/>
      <c r="B14" s="2"/>
      <c r="C14" s="2"/>
      <c r="D14" s="11"/>
      <c r="E14" s="11"/>
      <c r="F14" s="3"/>
      <c r="I14" s="3"/>
      <c r="J14" s="3"/>
      <c r="M14" s="3"/>
      <c r="N14" s="3"/>
      <c r="Q14" s="3"/>
      <c r="R14" s="3"/>
      <c r="U14" s="3"/>
      <c r="V14" s="3"/>
      <c r="Y14" s="3"/>
      <c r="AC14" s="2"/>
    </row>
    <row r="15" spans="1:29">
      <c r="B15" s="2"/>
      <c r="C15" s="2"/>
      <c r="D15" s="11"/>
      <c r="E15" s="11"/>
      <c r="F15" s="3"/>
      <c r="I15" s="3"/>
      <c r="J15" s="3"/>
      <c r="M15" s="3"/>
      <c r="N15" s="3"/>
      <c r="Q15" s="3"/>
      <c r="R15" s="3"/>
      <c r="U15" s="3"/>
      <c r="V15" s="3"/>
      <c r="Y15" s="3"/>
      <c r="AC15" s="2"/>
    </row>
    <row r="16" spans="1:29">
      <c r="A16" s="2"/>
      <c r="B16" s="2"/>
      <c r="C16" s="2"/>
      <c r="D16" s="11"/>
      <c r="E16" s="11"/>
      <c r="F16" s="3"/>
      <c r="I16" s="3"/>
      <c r="J16" s="3"/>
      <c r="M16" s="3"/>
      <c r="N16" s="3"/>
      <c r="Q16" s="3"/>
      <c r="R16" s="3"/>
      <c r="U16" s="3"/>
      <c r="V16" s="3"/>
      <c r="Y16" s="3"/>
      <c r="AC16" s="2"/>
    </row>
    <row r="17" spans="1:29">
      <c r="A17" s="2"/>
      <c r="B17" s="2"/>
      <c r="C17" s="2"/>
      <c r="D17" s="11"/>
      <c r="E17" s="11"/>
      <c r="F17" s="3"/>
      <c r="I17" s="3"/>
      <c r="J17" s="3"/>
      <c r="M17" s="3"/>
      <c r="N17" s="3"/>
      <c r="Q17" s="3"/>
      <c r="R17" s="3"/>
      <c r="U17" s="3"/>
      <c r="V17" s="3"/>
      <c r="Y17" s="3"/>
      <c r="AC17" s="2"/>
    </row>
    <row r="18" spans="1:29">
      <c r="A18" s="2"/>
      <c r="B18" s="2"/>
      <c r="C18" s="2"/>
      <c r="D18" s="11"/>
      <c r="E18" s="11"/>
      <c r="F18" s="3"/>
      <c r="I18" s="3"/>
      <c r="J18" s="3"/>
      <c r="M18" s="3"/>
      <c r="N18" s="3"/>
      <c r="Q18" s="3"/>
      <c r="R18" s="3"/>
      <c r="U18" s="3"/>
      <c r="V18" s="3"/>
      <c r="Y18" s="3"/>
      <c r="AC18" s="2"/>
    </row>
    <row r="19" spans="1:29">
      <c r="A19" s="2"/>
      <c r="B19" s="2"/>
      <c r="C19" s="2"/>
      <c r="D19" s="11"/>
      <c r="E19" s="11"/>
      <c r="F19" s="3"/>
      <c r="I19" s="3"/>
      <c r="J19" s="3"/>
      <c r="M19" s="3"/>
      <c r="N19" s="3"/>
      <c r="Q19" s="3"/>
      <c r="R19" s="3"/>
      <c r="U19" s="3"/>
      <c r="V19" s="3"/>
      <c r="Y19" s="3"/>
      <c r="AC19" s="2"/>
    </row>
  </sheetData>
  <mergeCells count="13">
    <mergeCell ref="A8:A12"/>
    <mergeCell ref="B8:B10"/>
    <mergeCell ref="C8:C10"/>
    <mergeCell ref="H8:H10"/>
    <mergeCell ref="C11:C12"/>
    <mergeCell ref="B11:B12"/>
    <mergeCell ref="D8:E9"/>
    <mergeCell ref="D10:E10"/>
    <mergeCell ref="C3:E3"/>
    <mergeCell ref="C5:E5"/>
    <mergeCell ref="C6:E6"/>
    <mergeCell ref="G8:G10"/>
    <mergeCell ref="F8:F10"/>
  </mergeCells>
  <conditionalFormatting sqref="B4:E4 B3 B1:E2 B6 B5:C5">
    <cfRule type="expression" dxfId="1" priority="1">
      <formula>AND(CELL("защита", B1)=0, NOT(ISBLANK(B1)))</formula>
    </cfRule>
    <cfRule type="expression" dxfId="0" priority="2">
      <formula>AND(CELL("защита", B1)=0, ISBLANK(B1))</formula>
    </cfRule>
  </conditionalFormatting>
  <pageMargins left="0.7" right="0.7" top="0.75" bottom="0.75" header="0.3" footer="0.3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/>
  <cols>
    <col min="1" max="1" width="5.42578125" style="13" customWidth="1"/>
    <col min="2" max="2" width="36" style="13" customWidth="1"/>
    <col min="3" max="3" width="26.140625" style="13" customWidth="1"/>
    <col min="4" max="4" width="6.5703125" style="13" customWidth="1"/>
    <col min="5" max="6" width="15.28515625" style="13" customWidth="1"/>
    <col min="7" max="9" width="14.28515625" style="13" customWidth="1"/>
    <col min="10" max="12" width="9.140625" style="13"/>
    <col min="13" max="13" width="20.42578125" style="13" bestFit="1" customWidth="1"/>
    <col min="14" max="16384" width="9.140625" style="13"/>
  </cols>
  <sheetData>
    <row r="1" spans="1:11" ht="22.5" hidden="1" customHeight="1">
      <c r="B1" s="150" t="s">
        <v>61</v>
      </c>
      <c r="C1" s="150"/>
      <c r="D1" s="150"/>
      <c r="E1" s="150"/>
      <c r="F1" s="150"/>
      <c r="G1" s="150"/>
      <c r="H1" s="150"/>
      <c r="I1" s="150"/>
    </row>
    <row r="2" spans="1:11" ht="22.5" hidden="1" customHeight="1">
      <c r="B2" s="114" t="s">
        <v>60</v>
      </c>
      <c r="C2" s="122"/>
      <c r="D2" s="121"/>
      <c r="E2" s="121"/>
      <c r="F2" s="121"/>
      <c r="G2" s="121"/>
      <c r="H2" s="121"/>
      <c r="I2" s="121"/>
    </row>
    <row r="3" spans="1:11" ht="15.75" hidden="1" customHeight="1">
      <c r="B3" s="114" t="s">
        <v>59</v>
      </c>
      <c r="C3" s="151"/>
      <c r="D3" s="151"/>
      <c r="E3" s="151"/>
      <c r="F3" s="151"/>
      <c r="G3" s="118"/>
      <c r="H3" s="118"/>
      <c r="I3" s="118"/>
    </row>
    <row r="4" spans="1:11" ht="15.75" hidden="1">
      <c r="B4" s="152" t="s">
        <v>58</v>
      </c>
      <c r="C4" s="151"/>
      <c r="D4" s="151"/>
      <c r="E4" s="151"/>
      <c r="F4" s="151"/>
      <c r="G4" s="112"/>
      <c r="H4" s="112"/>
      <c r="I4" s="112"/>
      <c r="J4" s="112"/>
      <c r="K4" s="120"/>
    </row>
    <row r="5" spans="1:11" ht="15.75" hidden="1">
      <c r="B5" s="152"/>
      <c r="C5" s="151"/>
      <c r="D5" s="151"/>
      <c r="E5" s="151"/>
      <c r="F5" s="151"/>
      <c r="G5" s="112"/>
      <c r="H5" s="112"/>
      <c r="I5" s="112"/>
      <c r="J5" s="112"/>
      <c r="K5" s="120"/>
    </row>
    <row r="6" spans="1:11" ht="15.75" hidden="1">
      <c r="B6" s="152"/>
      <c r="C6" s="151"/>
      <c r="D6" s="151"/>
      <c r="E6" s="151"/>
      <c r="F6" s="151"/>
      <c r="G6" s="112"/>
      <c r="H6" s="112"/>
      <c r="I6" s="112"/>
      <c r="J6" s="112"/>
      <c r="K6" s="120"/>
    </row>
    <row r="7" spans="1:11" ht="15.75" hidden="1">
      <c r="B7" s="152"/>
      <c r="C7" s="151"/>
      <c r="D7" s="151"/>
      <c r="E7" s="151"/>
      <c r="F7" s="151"/>
      <c r="G7" s="112"/>
      <c r="H7" s="112"/>
      <c r="I7" s="112"/>
      <c r="J7" s="112"/>
      <c r="K7" s="120"/>
    </row>
    <row r="8" spans="1:11" ht="33.75" hidden="1" customHeight="1">
      <c r="B8" s="114" t="s">
        <v>57</v>
      </c>
      <c r="C8" s="151"/>
      <c r="D8" s="151"/>
      <c r="E8" s="151"/>
      <c r="F8" s="151"/>
      <c r="G8" s="118"/>
      <c r="H8" s="118"/>
      <c r="I8" s="118"/>
    </row>
    <row r="9" spans="1:11" ht="15.75" hidden="1">
      <c r="A9" s="160" t="s">
        <v>56</v>
      </c>
      <c r="B9" s="160"/>
      <c r="C9" s="119"/>
      <c r="D9" s="119"/>
      <c r="E9" s="119"/>
      <c r="F9" s="119"/>
      <c r="G9" s="118"/>
      <c r="H9" s="118"/>
      <c r="I9" s="118"/>
    </row>
    <row r="10" spans="1:11" ht="15.75" hidden="1" customHeight="1">
      <c r="B10" s="114" t="s">
        <v>54</v>
      </c>
      <c r="C10" s="117">
        <v>150000</v>
      </c>
      <c r="D10" s="154" t="s">
        <v>49</v>
      </c>
      <c r="E10" s="154"/>
      <c r="F10" s="154"/>
      <c r="G10" s="115"/>
      <c r="H10" s="115"/>
      <c r="I10" s="115"/>
    </row>
    <row r="11" spans="1:11" ht="15.75" hidden="1">
      <c r="B11" s="114" t="s">
        <v>53</v>
      </c>
      <c r="C11" s="116"/>
      <c r="D11" s="154" t="s">
        <v>49</v>
      </c>
      <c r="E11" s="154"/>
      <c r="F11" s="154"/>
      <c r="G11" s="115"/>
      <c r="H11" s="115"/>
      <c r="I11" s="115"/>
    </row>
    <row r="12" spans="1:11" ht="15.75" hidden="1">
      <c r="B12" s="114" t="s">
        <v>52</v>
      </c>
      <c r="C12" s="116"/>
      <c r="D12" s="154" t="s">
        <v>49</v>
      </c>
      <c r="E12" s="154"/>
      <c r="F12" s="154"/>
      <c r="G12" s="115"/>
      <c r="H12" s="115"/>
      <c r="I12" s="115"/>
    </row>
    <row r="13" spans="1:11" ht="15.75" hidden="1">
      <c r="B13" s="114" t="s">
        <v>51</v>
      </c>
      <c r="C13" s="116"/>
      <c r="D13" s="154" t="s">
        <v>49</v>
      </c>
      <c r="E13" s="154"/>
      <c r="F13" s="154"/>
      <c r="G13" s="115"/>
      <c r="H13" s="115"/>
      <c r="I13" s="115"/>
    </row>
    <row r="14" spans="1:11" ht="15.75" hidden="1">
      <c r="B14" s="114" t="s">
        <v>50</v>
      </c>
      <c r="C14" s="116"/>
      <c r="D14" s="154" t="s">
        <v>49</v>
      </c>
      <c r="E14" s="154"/>
      <c r="F14" s="154"/>
      <c r="G14" s="115"/>
      <c r="H14" s="115"/>
      <c r="I14" s="115"/>
    </row>
    <row r="15" spans="1:11" ht="35.25" hidden="1" customHeight="1">
      <c r="B15" s="114" t="s">
        <v>48</v>
      </c>
      <c r="C15" s="153"/>
      <c r="D15" s="153"/>
      <c r="E15" s="153"/>
      <c r="F15" s="153"/>
      <c r="G15" s="112"/>
      <c r="H15" s="112"/>
      <c r="I15" s="112"/>
    </row>
    <row r="16" spans="1:11" ht="15.75" hidden="1">
      <c r="A16" s="160" t="s">
        <v>55</v>
      </c>
      <c r="B16" s="160"/>
      <c r="C16" s="119"/>
      <c r="D16" s="119"/>
      <c r="E16" s="119"/>
      <c r="F16" s="119"/>
      <c r="G16" s="118"/>
      <c r="H16" s="118"/>
      <c r="I16" s="118"/>
    </row>
    <row r="17" spans="1:13" ht="15.75" hidden="1" customHeight="1">
      <c r="B17" s="114" t="s">
        <v>54</v>
      </c>
      <c r="C17" s="117">
        <v>10000000</v>
      </c>
      <c r="D17" s="154" t="s">
        <v>49</v>
      </c>
      <c r="E17" s="154"/>
      <c r="F17" s="154"/>
      <c r="G17" s="115"/>
      <c r="H17" s="115"/>
      <c r="I17" s="115"/>
    </row>
    <row r="18" spans="1:13" ht="15.75" hidden="1">
      <c r="B18" s="114" t="s">
        <v>53</v>
      </c>
      <c r="C18" s="116"/>
      <c r="D18" s="154" t="s">
        <v>49</v>
      </c>
      <c r="E18" s="154"/>
      <c r="F18" s="154"/>
      <c r="G18" s="115"/>
      <c r="H18" s="115"/>
      <c r="I18" s="115"/>
    </row>
    <row r="19" spans="1:13" ht="15.75" hidden="1">
      <c r="B19" s="114" t="s">
        <v>52</v>
      </c>
      <c r="C19" s="116"/>
      <c r="D19" s="154" t="s">
        <v>49</v>
      </c>
      <c r="E19" s="154"/>
      <c r="F19" s="154"/>
      <c r="G19" s="115"/>
      <c r="H19" s="115"/>
      <c r="I19" s="115"/>
    </row>
    <row r="20" spans="1:13" ht="15.75" hidden="1">
      <c r="B20" s="114" t="s">
        <v>51</v>
      </c>
      <c r="C20" s="116"/>
      <c r="D20" s="154" t="s">
        <v>49</v>
      </c>
      <c r="E20" s="154"/>
      <c r="F20" s="154"/>
      <c r="G20" s="115"/>
      <c r="H20" s="115"/>
      <c r="I20" s="115"/>
    </row>
    <row r="21" spans="1:13" ht="15.75" hidden="1">
      <c r="B21" s="114" t="s">
        <v>50</v>
      </c>
      <c r="C21" s="116"/>
      <c r="D21" s="154" t="s">
        <v>49</v>
      </c>
      <c r="E21" s="154"/>
      <c r="F21" s="154"/>
      <c r="G21" s="115"/>
      <c r="H21" s="115"/>
      <c r="I21" s="115"/>
    </row>
    <row r="22" spans="1:13" ht="35.25" hidden="1" customHeight="1">
      <c r="B22" s="114" t="s">
        <v>48</v>
      </c>
      <c r="C22" s="153"/>
      <c r="D22" s="153"/>
      <c r="E22" s="153"/>
      <c r="F22" s="153"/>
      <c r="G22" s="112"/>
      <c r="H22" s="112"/>
      <c r="I22" s="112"/>
    </row>
    <row r="23" spans="1:13" ht="19.5" thickBot="1">
      <c r="A23" s="149" t="s">
        <v>47</v>
      </c>
      <c r="B23" s="149"/>
      <c r="C23" s="113"/>
      <c r="D23" s="113"/>
      <c r="E23" s="113"/>
      <c r="F23" s="113"/>
      <c r="G23" s="112"/>
      <c r="H23" s="112"/>
      <c r="I23" s="112"/>
    </row>
    <row r="24" spans="1:13" ht="30.75" customHeight="1">
      <c r="A24" s="155" t="s">
        <v>46</v>
      </c>
      <c r="B24" s="156"/>
      <c r="C24" s="157"/>
      <c r="D24" s="158" t="s">
        <v>45</v>
      </c>
      <c r="E24" s="156"/>
      <c r="F24" s="159"/>
      <c r="G24" s="145" t="s">
        <v>44</v>
      </c>
      <c r="H24" s="146"/>
      <c r="I24" s="146"/>
      <c r="J24" s="147" t="s">
        <v>43</v>
      </c>
      <c r="K24" s="148"/>
      <c r="L24" s="148"/>
      <c r="M24" s="111" t="s">
        <v>42</v>
      </c>
    </row>
    <row r="25" spans="1:13" ht="55.5" customHeight="1" thickBot="1">
      <c r="A25" s="110" t="s">
        <v>41</v>
      </c>
      <c r="B25" s="109" t="s">
        <v>40</v>
      </c>
      <c r="C25" s="109" t="s">
        <v>39</v>
      </c>
      <c r="D25" s="108" t="s">
        <v>4</v>
      </c>
      <c r="E25" s="108" t="s">
        <v>38</v>
      </c>
      <c r="F25" s="107" t="s">
        <v>37</v>
      </c>
      <c r="G25" s="106" t="s">
        <v>36</v>
      </c>
      <c r="H25" s="106" t="s">
        <v>35</v>
      </c>
      <c r="I25" s="106" t="s">
        <v>34</v>
      </c>
      <c r="J25" s="105" t="str">
        <f>G25</f>
        <v xml:space="preserve">Участник 1 </v>
      </c>
      <c r="K25" s="104" t="str">
        <f>H25</f>
        <v>Участник 2</v>
      </c>
      <c r="L25" s="104" t="str">
        <f>I25</f>
        <v>Участник 3</v>
      </c>
      <c r="M25" s="103" t="s">
        <v>33</v>
      </c>
    </row>
    <row r="26" spans="1:13" ht="30.75" customHeight="1" thickBot="1">
      <c r="A26" s="102" t="s">
        <v>32</v>
      </c>
      <c r="B26" s="26" t="s">
        <v>31</v>
      </c>
      <c r="C26" s="26" t="s">
        <v>15</v>
      </c>
      <c r="D26" s="25">
        <v>100</v>
      </c>
      <c r="E26" s="101">
        <f>$C$10</f>
        <v>150000</v>
      </c>
      <c r="F26" s="100">
        <v>150000</v>
      </c>
      <c r="G26" s="99">
        <v>150000</v>
      </c>
      <c r="H26" s="99">
        <v>150000</v>
      </c>
      <c r="I26" s="99">
        <v>150000</v>
      </c>
      <c r="J26" s="98">
        <v>100</v>
      </c>
      <c r="K26" s="98">
        <v>100</v>
      </c>
      <c r="L26" s="98">
        <v>100</v>
      </c>
      <c r="M26" s="97">
        <f>1-MIN($G$26:$I$26)/$E$26</f>
        <v>0</v>
      </c>
    </row>
    <row r="27" spans="1:13" ht="30.75" customHeight="1">
      <c r="A27" s="56">
        <v>2</v>
      </c>
      <c r="B27" s="55" t="s">
        <v>0</v>
      </c>
      <c r="C27" s="55"/>
      <c r="D27" s="10">
        <v>21.47</v>
      </c>
      <c r="E27" s="96">
        <v>887.3</v>
      </c>
      <c r="F27" s="95">
        <v>575.29999999999995</v>
      </c>
      <c r="G27" s="94">
        <v>719.23107142857145</v>
      </c>
      <c r="H27" s="93">
        <v>575.31267857142859</v>
      </c>
      <c r="I27" s="93">
        <v>887.28571428571433</v>
      </c>
      <c r="J27" s="92">
        <f t="shared" ref="J27:J38" si="0">$D27*(($E27-G27)/($E27-$F27))</f>
        <v>11.565512488553109</v>
      </c>
      <c r="K27" s="91">
        <f t="shared" ref="K27:K38" si="1">$D27*(($E27-H27)/($E27-$F27))</f>
        <v>21.469127535485342</v>
      </c>
      <c r="L27" s="91">
        <f t="shared" ref="L27:L38" si="2">$D27*(($E27-I27)/($E27-$F27))</f>
        <v>9.8305860805212577E-4</v>
      </c>
      <c r="M27" s="68">
        <f>1-MIN($G$27:$I$27)/$E$27</f>
        <v>0.35161424707378719</v>
      </c>
    </row>
    <row r="28" spans="1:13" ht="30.75" customHeight="1">
      <c r="A28" s="36">
        <v>3</v>
      </c>
      <c r="B28" s="35" t="s">
        <v>30</v>
      </c>
      <c r="C28" s="35"/>
      <c r="D28" s="10">
        <v>9.9700000000000006</v>
      </c>
      <c r="E28" s="83">
        <v>887.3</v>
      </c>
      <c r="F28" s="85">
        <v>702.3</v>
      </c>
      <c r="G28" s="90">
        <v>873.50144957983218</v>
      </c>
      <c r="H28" s="88">
        <v>702.27285714285711</v>
      </c>
      <c r="I28" s="88">
        <v>887.28571428571433</v>
      </c>
      <c r="J28" s="82">
        <f t="shared" si="0"/>
        <v>0.74362998750850096</v>
      </c>
      <c r="K28" s="81">
        <f t="shared" si="1"/>
        <v>9.9714627799227795</v>
      </c>
      <c r="L28" s="81">
        <f t="shared" si="2"/>
        <v>7.6988416987909341E-4</v>
      </c>
      <c r="M28" s="68">
        <f>1-MIN($G$28:$I$28)/$E$28</f>
        <v>0.20852828001481216</v>
      </c>
    </row>
    <row r="29" spans="1:13" ht="30.75" customHeight="1">
      <c r="A29" s="36">
        <v>4</v>
      </c>
      <c r="B29" s="35" t="s">
        <v>29</v>
      </c>
      <c r="C29" s="35"/>
      <c r="D29" s="10">
        <v>9.9700000000000006</v>
      </c>
      <c r="E29" s="83">
        <v>1024.3</v>
      </c>
      <c r="F29" s="85">
        <v>981.3</v>
      </c>
      <c r="G29" s="84">
        <v>873.50144957983218</v>
      </c>
      <c r="H29" s="83">
        <v>981.32142857142856</v>
      </c>
      <c r="I29" s="88">
        <v>1024.2857142857142</v>
      </c>
      <c r="J29" s="82">
        <f t="shared" si="0"/>
        <v>34.964222039280763</v>
      </c>
      <c r="K29" s="81">
        <f t="shared" si="1"/>
        <v>9.965031561461787</v>
      </c>
      <c r="L29" s="81">
        <f t="shared" si="2"/>
        <v>3.3122923588085056E-3</v>
      </c>
      <c r="M29" s="68">
        <f>1-MIN($G$29:$I$29)/$E$29</f>
        <v>0.14722107821943553</v>
      </c>
    </row>
    <row r="30" spans="1:13" ht="30.75" customHeight="1">
      <c r="A30" s="36">
        <v>5</v>
      </c>
      <c r="B30" s="35" t="s">
        <v>28</v>
      </c>
      <c r="C30" s="35"/>
      <c r="D30" s="10">
        <v>5.75</v>
      </c>
      <c r="E30" s="83">
        <v>1048.2</v>
      </c>
      <c r="F30" s="89">
        <v>863</v>
      </c>
      <c r="G30" s="84">
        <v>1048.2015546218488</v>
      </c>
      <c r="H30" s="83">
        <v>862.96446428571414</v>
      </c>
      <c r="I30" s="88">
        <v>1024.2857142857142</v>
      </c>
      <c r="J30" s="82">
        <f t="shared" si="0"/>
        <v>-4.8267147032059153E-5</v>
      </c>
      <c r="K30" s="81">
        <f t="shared" si="1"/>
        <v>5.7511032956649233</v>
      </c>
      <c r="L30" s="81">
        <f t="shared" si="2"/>
        <v>0.74247917309472711</v>
      </c>
      <c r="M30" s="68">
        <f>1-MIN($G$30:$I$30)/$E$30</f>
        <v>0.17671774061656731</v>
      </c>
    </row>
    <row r="31" spans="1:13" ht="30.75" customHeight="1">
      <c r="A31" s="36">
        <v>6</v>
      </c>
      <c r="B31" s="35" t="s">
        <v>27</v>
      </c>
      <c r="C31" s="35"/>
      <c r="D31" s="10">
        <v>5.75</v>
      </c>
      <c r="E31" s="83">
        <v>1242.2</v>
      </c>
      <c r="F31" s="87">
        <v>1024.3</v>
      </c>
      <c r="G31" s="84">
        <v>1242.1546638655466</v>
      </c>
      <c r="H31" s="83">
        <v>1053.3798214285714</v>
      </c>
      <c r="I31" s="83">
        <v>1024.2857142857142</v>
      </c>
      <c r="J31" s="86">
        <f t="shared" si="0"/>
        <v>1.1963413176109175E-3</v>
      </c>
      <c r="K31" s="81">
        <f t="shared" si="1"/>
        <v>4.9826343588146589</v>
      </c>
      <c r="L31" s="81">
        <f t="shared" si="2"/>
        <v>5.7503769750213074</v>
      </c>
      <c r="M31" s="68">
        <f>1-MIN($G$31:$I$31)/$E$31</f>
        <v>0.17542608735653342</v>
      </c>
    </row>
    <row r="32" spans="1:13" ht="30.75" customHeight="1">
      <c r="A32" s="36">
        <v>7</v>
      </c>
      <c r="B32" s="35" t="s">
        <v>26</v>
      </c>
      <c r="C32" s="35"/>
      <c r="D32" s="10">
        <v>5.75</v>
      </c>
      <c r="E32" s="83">
        <v>1649.3</v>
      </c>
      <c r="F32" s="85">
        <v>1024.3</v>
      </c>
      <c r="G32" s="84">
        <v>1490.5855966386557</v>
      </c>
      <c r="H32" s="83">
        <v>1649.3212500000004</v>
      </c>
      <c r="I32" s="83">
        <v>1024.2857142857142</v>
      </c>
      <c r="J32" s="82">
        <f t="shared" si="0"/>
        <v>1.4601725109243668</v>
      </c>
      <c r="K32" s="81">
        <f t="shared" si="1"/>
        <v>-1.9550000000426735E-4</v>
      </c>
      <c r="L32" s="81">
        <f t="shared" si="2"/>
        <v>5.7501314285714287</v>
      </c>
      <c r="M32" s="68">
        <f>1-MIN($G$32:$I$32)/$E$32</f>
        <v>0.37895730656295745</v>
      </c>
    </row>
    <row r="33" spans="1:13" ht="30.75" customHeight="1">
      <c r="A33" s="80">
        <v>8</v>
      </c>
      <c r="B33" s="79" t="s">
        <v>25</v>
      </c>
      <c r="C33" s="79"/>
      <c r="D33" s="10">
        <v>5.75</v>
      </c>
      <c r="E33" s="76">
        <v>1055.7</v>
      </c>
      <c r="F33" s="78">
        <v>361.5</v>
      </c>
      <c r="G33" s="77">
        <v>361.50644957983195</v>
      </c>
      <c r="H33" s="76">
        <v>450.88982142857145</v>
      </c>
      <c r="I33" s="76">
        <v>1055.7142857142858</v>
      </c>
      <c r="J33" s="75">
        <f t="shared" si="0"/>
        <v>5.7499465786746846</v>
      </c>
      <c r="K33" s="74">
        <f t="shared" si="1"/>
        <v>5.0095916548339305</v>
      </c>
      <c r="L33" s="74">
        <f t="shared" si="2"/>
        <v>-1.1832736551853816E-4</v>
      </c>
      <c r="M33" s="68">
        <f>1-MIN($G$33:$I$33)/$E$33</f>
        <v>0.65756706490496164</v>
      </c>
    </row>
    <row r="34" spans="1:13" ht="30.75" customHeight="1">
      <c r="A34" s="80">
        <v>9</v>
      </c>
      <c r="B34" s="79" t="s">
        <v>24</v>
      </c>
      <c r="C34" s="79"/>
      <c r="D34" s="10">
        <v>5.75</v>
      </c>
      <c r="E34" s="76">
        <v>1055.7</v>
      </c>
      <c r="F34" s="78">
        <v>361.5</v>
      </c>
      <c r="G34" s="77">
        <v>361.50644957983195</v>
      </c>
      <c r="H34" s="76">
        <v>450.88982142857145</v>
      </c>
      <c r="I34" s="76">
        <v>1055.7142857142858</v>
      </c>
      <c r="J34" s="75">
        <f t="shared" si="0"/>
        <v>5.7499465786746846</v>
      </c>
      <c r="K34" s="74">
        <f t="shared" si="1"/>
        <v>5.0095916548339305</v>
      </c>
      <c r="L34" s="74">
        <f t="shared" si="2"/>
        <v>-1.1832736551853816E-4</v>
      </c>
      <c r="M34" s="68">
        <f>1-MIN($G$34:$I$34)/$E$34</f>
        <v>0.65756706490496164</v>
      </c>
    </row>
    <row r="35" spans="1:13" ht="30.75" customHeight="1">
      <c r="A35" s="80">
        <v>10</v>
      </c>
      <c r="B35" s="79" t="s">
        <v>23</v>
      </c>
      <c r="C35" s="79"/>
      <c r="D35" s="10">
        <v>5.75</v>
      </c>
      <c r="E35" s="76">
        <v>1055.7</v>
      </c>
      <c r="F35" s="78">
        <v>450.9</v>
      </c>
      <c r="G35" s="77">
        <v>811.28882352941162</v>
      </c>
      <c r="H35" s="76">
        <v>450.88982142857145</v>
      </c>
      <c r="I35" s="76">
        <v>1055.7142857142858</v>
      </c>
      <c r="J35" s="75">
        <f t="shared" si="0"/>
        <v>2.3236843001089338</v>
      </c>
      <c r="K35" s="74">
        <f t="shared" si="1"/>
        <v>5.7500967704790256</v>
      </c>
      <c r="L35" s="74">
        <f t="shared" si="2"/>
        <v>-1.358182161755443E-4</v>
      </c>
      <c r="M35" s="68">
        <f>1-MIN($G$35:$I$35)/$E$35</f>
        <v>0.57289966711322204</v>
      </c>
    </row>
    <row r="36" spans="1:13" ht="30.75" customHeight="1">
      <c r="A36" s="56">
        <v>11</v>
      </c>
      <c r="B36" s="79" t="s">
        <v>22</v>
      </c>
      <c r="C36" s="79"/>
      <c r="D36" s="10">
        <v>5.75</v>
      </c>
      <c r="E36" s="76">
        <v>1055.7</v>
      </c>
      <c r="F36" s="78">
        <v>450.9</v>
      </c>
      <c r="G36" s="77">
        <v>811.28882352941162</v>
      </c>
      <c r="H36" s="76">
        <v>450.88982142857145</v>
      </c>
      <c r="I36" s="76">
        <v>1055.7142857142858</v>
      </c>
      <c r="J36" s="75">
        <f t="shared" si="0"/>
        <v>2.3236843001089338</v>
      </c>
      <c r="K36" s="74">
        <f t="shared" si="1"/>
        <v>5.7500967704790256</v>
      </c>
      <c r="L36" s="74">
        <f t="shared" si="2"/>
        <v>-1.358182161755443E-4</v>
      </c>
      <c r="M36" s="68">
        <f>1-MIN($G$36:$I$36)/$E$36</f>
        <v>0.57289966711322204</v>
      </c>
    </row>
    <row r="37" spans="1:13" ht="30.75" customHeight="1">
      <c r="A37" s="36">
        <v>12</v>
      </c>
      <c r="B37" s="79" t="s">
        <v>21</v>
      </c>
      <c r="C37" s="79"/>
      <c r="D37" s="10">
        <v>5.75</v>
      </c>
      <c r="E37" s="76">
        <v>1055.7</v>
      </c>
      <c r="F37" s="78">
        <v>450.9</v>
      </c>
      <c r="G37" s="77">
        <v>811.28882352941162</v>
      </c>
      <c r="H37" s="76">
        <v>450.88982142857145</v>
      </c>
      <c r="I37" s="76">
        <v>1055.7142857142858</v>
      </c>
      <c r="J37" s="75">
        <f t="shared" si="0"/>
        <v>2.3236843001089338</v>
      </c>
      <c r="K37" s="74">
        <f t="shared" si="1"/>
        <v>5.7500967704790256</v>
      </c>
      <c r="L37" s="74">
        <f t="shared" si="2"/>
        <v>-1.358182161755443E-4</v>
      </c>
      <c r="M37" s="68">
        <f>1-MIN($G$37:$I$37)/$E$37</f>
        <v>0.57289966711322204</v>
      </c>
    </row>
    <row r="38" spans="1:13" ht="30.75" customHeight="1">
      <c r="A38" s="36">
        <v>13</v>
      </c>
      <c r="B38" s="79" t="s">
        <v>20</v>
      </c>
      <c r="C38" s="79"/>
      <c r="D38" s="10">
        <v>5.54</v>
      </c>
      <c r="E38" s="76">
        <v>1055.7</v>
      </c>
      <c r="F38" s="78">
        <v>450.9</v>
      </c>
      <c r="G38" s="77">
        <v>811.28882352941162</v>
      </c>
      <c r="H38" s="76">
        <v>450.88982142857145</v>
      </c>
      <c r="I38" s="76">
        <v>1055.7142857142858</v>
      </c>
      <c r="J38" s="75">
        <f t="shared" si="0"/>
        <v>2.2388193082788685</v>
      </c>
      <c r="K38" s="74">
        <f t="shared" si="1"/>
        <v>5.5400932362528348</v>
      </c>
      <c r="L38" s="74">
        <f t="shared" si="2"/>
        <v>-1.3085789871522009E-4</v>
      </c>
      <c r="M38" s="68">
        <f>1-MIN($G$38:$I$38)/$E$38</f>
        <v>0.57289966711322204</v>
      </c>
    </row>
    <row r="39" spans="1:13" ht="30.75" customHeight="1">
      <c r="A39" s="36">
        <v>14</v>
      </c>
      <c r="B39" s="79" t="s">
        <v>19</v>
      </c>
      <c r="C39" s="79"/>
      <c r="D39" s="10">
        <v>5.24</v>
      </c>
      <c r="E39" s="76">
        <v>884.3</v>
      </c>
      <c r="F39" s="78">
        <v>450.9</v>
      </c>
      <c r="G39" s="77">
        <v>811.28882352941162</v>
      </c>
      <c r="H39" s="76">
        <v>450.88982142857145</v>
      </c>
      <c r="I39" s="76">
        <v>884.28571428571433</v>
      </c>
      <c r="J39" s="75">
        <f>$D39*(($E39-G39)/($E39-$F39))</f>
        <v>0.88273780504356936</v>
      </c>
      <c r="K39" s="74">
        <f>$D39*(($E39-H39)/($E39-$F39))</f>
        <v>5.240123063484738</v>
      </c>
      <c r="L39" s="74">
        <v>0</v>
      </c>
      <c r="M39" s="68">
        <f>1-MIN($G$39:$I$39)/$E$39</f>
        <v>0.49011667824429328</v>
      </c>
    </row>
    <row r="40" spans="1:13" ht="30.75" customHeight="1" thickBot="1">
      <c r="A40" s="36">
        <v>15</v>
      </c>
      <c r="B40" s="26" t="s">
        <v>18</v>
      </c>
      <c r="C40" s="26"/>
      <c r="D40" s="10">
        <v>1.74</v>
      </c>
      <c r="E40" s="71">
        <v>884.3</v>
      </c>
      <c r="F40" s="73">
        <v>450.9</v>
      </c>
      <c r="G40" s="72">
        <v>811.28882352941162</v>
      </c>
      <c r="H40" s="71">
        <v>450.88982142857145</v>
      </c>
      <c r="I40" s="71">
        <v>884.28571428571433</v>
      </c>
      <c r="J40" s="70">
        <f>$D40*(($E40-G40)/($E40-$F40))</f>
        <v>0.29312285892668138</v>
      </c>
      <c r="K40" s="69">
        <f>$D40*(($E40-H40)/($E40-$F40))</f>
        <v>1.7400408645922603</v>
      </c>
      <c r="L40" s="69">
        <v>0</v>
      </c>
      <c r="M40" s="68">
        <f>1-MIN($G$40:$I$40)/$E$40</f>
        <v>0.49011667824429328</v>
      </c>
    </row>
    <row r="41" spans="1:13" ht="17.25" customHeight="1">
      <c r="A41" s="67"/>
      <c r="B41" s="16"/>
      <c r="C41" s="16"/>
      <c r="D41" s="16"/>
      <c r="E41" s="16"/>
      <c r="F41" s="16"/>
      <c r="G41" s="16"/>
      <c r="H41" s="16"/>
      <c r="I41" s="16"/>
      <c r="J41" s="18">
        <f>SUM(J27:J40)</f>
        <v>70.620311130362609</v>
      </c>
      <c r="K41" s="17">
        <f>SUM(K27:K40)</f>
        <v>91.928894816784236</v>
      </c>
      <c r="L41" s="17">
        <f>SUM(L27:L40)</f>
        <v>12.247277844545922</v>
      </c>
    </row>
    <row r="42" spans="1:13" ht="17.25" customHeight="1" thickBot="1">
      <c r="A42" s="67"/>
      <c r="B42" s="16"/>
      <c r="C42" s="16"/>
      <c r="D42" s="16"/>
      <c r="E42" s="16"/>
      <c r="F42" s="16"/>
      <c r="G42" s="16"/>
      <c r="H42" s="16"/>
      <c r="I42" s="16"/>
      <c r="J42" s="15">
        <f>_xlfn.RANK.AVG(J41,$J41:$L41)</f>
        <v>2</v>
      </c>
      <c r="K42" s="14">
        <f>_xlfn.RANK.AVG(K41,$J41:$L41)</f>
        <v>1</v>
      </c>
      <c r="L42" s="14">
        <f>_xlfn.RANK.AVG(L41,$J41:$L41)</f>
        <v>3</v>
      </c>
    </row>
    <row r="43" spans="1:13" ht="30.75" hidden="1" customHeight="1" thickBot="1">
      <c r="A43" s="66" t="s">
        <v>17</v>
      </c>
      <c r="B43" s="65" t="s">
        <v>16</v>
      </c>
      <c r="C43" s="65" t="s">
        <v>15</v>
      </c>
      <c r="D43" s="64">
        <f>D26</f>
        <v>100</v>
      </c>
      <c r="E43" s="63">
        <f>E26</f>
        <v>150000</v>
      </c>
      <c r="F43" s="62">
        <f>MIN(G43:I43)</f>
        <v>1431000</v>
      </c>
      <c r="G43" s="61">
        <v>1431000</v>
      </c>
      <c r="H43" s="60">
        <v>2000000</v>
      </c>
      <c r="I43" s="60">
        <v>10000000</v>
      </c>
      <c r="J43" s="59">
        <f t="shared" ref="J43:L47" si="3">$D43*(($E43-G43)/($E43-$F43))</f>
        <v>100</v>
      </c>
      <c r="K43" s="58">
        <f t="shared" si="3"/>
        <v>144.4184231069477</v>
      </c>
      <c r="L43" s="58">
        <f t="shared" si="3"/>
        <v>768.93052302888373</v>
      </c>
      <c r="M43" s="57">
        <f>1-MIN($G$43:$I$43)/$E$26</f>
        <v>-8.5399999999999991</v>
      </c>
    </row>
    <row r="44" spans="1:13" ht="30.75" hidden="1" customHeight="1">
      <c r="A44" s="56">
        <v>2</v>
      </c>
      <c r="B44" s="55" t="s">
        <v>14</v>
      </c>
      <c r="C44" s="55" t="s">
        <v>5</v>
      </c>
      <c r="D44" s="54">
        <v>0</v>
      </c>
      <c r="E44" s="53">
        <v>0</v>
      </c>
      <c r="F44" s="52">
        <v>1</v>
      </c>
      <c r="G44" s="51">
        <f>'[1]Оцен. фин. сост.'!F6</f>
        <v>1</v>
      </c>
      <c r="H44" s="50">
        <f>'[1]Оцен. фин. сост.'!G6</f>
        <v>0.5</v>
      </c>
      <c r="I44" s="50">
        <f>'[1]Оцен. фин. сост.'!H6</f>
        <v>0.5</v>
      </c>
      <c r="J44" s="29">
        <f t="shared" si="3"/>
        <v>0</v>
      </c>
      <c r="K44" s="28">
        <f t="shared" si="3"/>
        <v>0</v>
      </c>
      <c r="L44" s="28">
        <f t="shared" si="3"/>
        <v>0</v>
      </c>
    </row>
    <row r="45" spans="1:13" ht="30.75" hidden="1" customHeight="1">
      <c r="A45" s="36">
        <v>3</v>
      </c>
      <c r="B45" s="35" t="s">
        <v>13</v>
      </c>
      <c r="C45" s="35" t="s">
        <v>5</v>
      </c>
      <c r="D45" s="34">
        <v>0</v>
      </c>
      <c r="E45" s="49">
        <v>0</v>
      </c>
      <c r="F45" s="49">
        <v>1</v>
      </c>
      <c r="G45" s="48">
        <v>0</v>
      </c>
      <c r="H45" s="47">
        <v>1</v>
      </c>
      <c r="I45" s="47">
        <v>0</v>
      </c>
      <c r="J45" s="29">
        <f t="shared" si="3"/>
        <v>0</v>
      </c>
      <c r="K45" s="28">
        <f t="shared" si="3"/>
        <v>0</v>
      </c>
      <c r="L45" s="28">
        <f t="shared" si="3"/>
        <v>0</v>
      </c>
    </row>
    <row r="46" spans="1:13" ht="30.75" hidden="1" customHeight="1">
      <c r="A46" s="36">
        <v>4</v>
      </c>
      <c r="B46" s="35" t="s">
        <v>12</v>
      </c>
      <c r="C46" s="35" t="s">
        <v>5</v>
      </c>
      <c r="D46" s="34">
        <v>0</v>
      </c>
      <c r="E46" s="33">
        <v>0</v>
      </c>
      <c r="F46" s="32">
        <v>1</v>
      </c>
      <c r="G46" s="31">
        <v>1</v>
      </c>
      <c r="H46" s="30">
        <v>1</v>
      </c>
      <c r="I46" s="30">
        <v>1</v>
      </c>
      <c r="J46" s="29">
        <f t="shared" si="3"/>
        <v>0</v>
      </c>
      <c r="K46" s="28">
        <f t="shared" si="3"/>
        <v>0</v>
      </c>
      <c r="L46" s="28">
        <f t="shared" si="3"/>
        <v>0</v>
      </c>
    </row>
    <row r="47" spans="1:13" ht="30.75" hidden="1" customHeight="1">
      <c r="A47" s="36">
        <v>5</v>
      </c>
      <c r="B47" s="35" t="s">
        <v>11</v>
      </c>
      <c r="C47" s="35" t="s">
        <v>10</v>
      </c>
      <c r="D47" s="34">
        <v>12</v>
      </c>
      <c r="E47" s="46">
        <v>0</v>
      </c>
      <c r="F47" s="45">
        <v>5</v>
      </c>
      <c r="G47" s="44">
        <v>1</v>
      </c>
      <c r="H47" s="43">
        <v>1</v>
      </c>
      <c r="I47" s="43">
        <v>1</v>
      </c>
      <c r="J47" s="29">
        <f t="shared" si="3"/>
        <v>2.4000000000000004</v>
      </c>
      <c r="K47" s="28">
        <f t="shared" si="3"/>
        <v>2.4000000000000004</v>
      </c>
      <c r="L47" s="28">
        <f t="shared" si="3"/>
        <v>2.4000000000000004</v>
      </c>
    </row>
    <row r="48" spans="1:13" ht="30.75" hidden="1" customHeight="1">
      <c r="A48" s="36">
        <v>6</v>
      </c>
      <c r="B48" s="35" t="s">
        <v>9</v>
      </c>
      <c r="C48" s="35" t="s">
        <v>8</v>
      </c>
      <c r="D48" s="34">
        <v>4</v>
      </c>
      <c r="E48" s="42">
        <v>0</v>
      </c>
      <c r="F48" s="41">
        <f>E43*F47</f>
        <v>750000</v>
      </c>
      <c r="G48" s="40">
        <v>10000000</v>
      </c>
      <c r="H48" s="39">
        <v>10000000</v>
      </c>
      <c r="I48" s="39">
        <v>10000000</v>
      </c>
      <c r="J48" s="38">
        <f>IF(G48&gt;$F48, $D48, $D48*(($E48-G48)/($E48-$F48)))</f>
        <v>4</v>
      </c>
      <c r="K48" s="37">
        <f>IF(H48&gt;$F48, $D48, $D48*(($E48-H48)/($E48-$F48)))</f>
        <v>4</v>
      </c>
      <c r="L48" s="37">
        <f>IF(I48&gt;$F48, $D48, $D48*(($E48-I48)/($E48-$F48)))</f>
        <v>4</v>
      </c>
    </row>
    <row r="49" spans="1:12" ht="30.75" hidden="1" customHeight="1">
      <c r="A49" s="36">
        <v>7</v>
      </c>
      <c r="B49" s="35" t="s">
        <v>7</v>
      </c>
      <c r="C49" s="35" t="s">
        <v>5</v>
      </c>
      <c r="D49" s="34">
        <v>2</v>
      </c>
      <c r="E49" s="33">
        <v>0</v>
      </c>
      <c r="F49" s="32">
        <v>1</v>
      </c>
      <c r="G49" s="31">
        <v>1</v>
      </c>
      <c r="H49" s="30">
        <v>1</v>
      </c>
      <c r="I49" s="30">
        <v>1</v>
      </c>
      <c r="J49" s="29">
        <f t="shared" ref="J49:L50" si="4">$D49*(($E49-G49)/($E49-$F49))</f>
        <v>2</v>
      </c>
      <c r="K49" s="28">
        <f t="shared" si="4"/>
        <v>2</v>
      </c>
      <c r="L49" s="28">
        <f t="shared" si="4"/>
        <v>2</v>
      </c>
    </row>
    <row r="50" spans="1:12" ht="30.75" hidden="1" customHeight="1" thickBot="1">
      <c r="A50" s="27">
        <v>8</v>
      </c>
      <c r="B50" s="26" t="s">
        <v>6</v>
      </c>
      <c r="C50" s="26" t="s">
        <v>5</v>
      </c>
      <c r="D50" s="25">
        <v>2</v>
      </c>
      <c r="E50" s="24">
        <v>0</v>
      </c>
      <c r="F50" s="23">
        <v>1</v>
      </c>
      <c r="G50" s="22">
        <v>0</v>
      </c>
      <c r="H50" s="21">
        <v>0</v>
      </c>
      <c r="I50" s="21">
        <v>0</v>
      </c>
      <c r="J50" s="20">
        <f t="shared" si="4"/>
        <v>0</v>
      </c>
      <c r="K50" s="19">
        <f t="shared" si="4"/>
        <v>0</v>
      </c>
      <c r="L50" s="19">
        <f t="shared" si="4"/>
        <v>0</v>
      </c>
    </row>
    <row r="51" spans="1:12" ht="17.25" hidden="1" customHeight="1">
      <c r="A51" s="16"/>
      <c r="B51" s="16"/>
      <c r="C51" s="16"/>
      <c r="D51" s="16"/>
      <c r="E51" s="16"/>
      <c r="F51" s="16"/>
      <c r="G51" s="16"/>
      <c r="H51" s="16"/>
      <c r="I51" s="16"/>
      <c r="J51" s="18">
        <f>SUM(J43:J50)</f>
        <v>108.4</v>
      </c>
      <c r="K51" s="17">
        <f>SUM(K43:K50)</f>
        <v>152.81842310694771</v>
      </c>
      <c r="L51" s="17">
        <f>SUM(L43:L50)</f>
        <v>777.3305230288837</v>
      </c>
    </row>
    <row r="52" spans="1:12" ht="17.25" hidden="1" customHeight="1" thickBot="1">
      <c r="A52" s="16"/>
      <c r="B52" s="16"/>
      <c r="C52" s="16"/>
      <c r="D52" s="16"/>
      <c r="E52" s="16"/>
      <c r="F52" s="16"/>
      <c r="G52" s="16"/>
      <c r="H52" s="16"/>
      <c r="I52" s="16"/>
      <c r="J52" s="15">
        <f>_xlfn.RANK.AVG(J51,$J51:$L51)</f>
        <v>3</v>
      </c>
      <c r="K52" s="14">
        <f>_xlfn.RANK.AVG(K51,$J51:$L51)</f>
        <v>2</v>
      </c>
      <c r="L52" s="14">
        <f>_xlfn.RANK.AVG(L51,$J51:$L51)</f>
        <v>1</v>
      </c>
    </row>
    <row r="53" spans="1:12" ht="30.75" hidden="1" customHeight="1"/>
  </sheetData>
  <mergeCells count="24">
    <mergeCell ref="D21:F21"/>
    <mergeCell ref="A24:C24"/>
    <mergeCell ref="D24:F24"/>
    <mergeCell ref="A9:B9"/>
    <mergeCell ref="A16:B16"/>
    <mergeCell ref="D17:F17"/>
    <mergeCell ref="D13:F13"/>
    <mergeCell ref="D14:F14"/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Форма КП</vt:lpstr>
      <vt:lpstr>Ранж. по цене (min)</vt:lpstr>
      <vt:lpstr>Лист1</vt:lpstr>
      <vt:lpstr>'Форма КП'!Область_печати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2021-04-15T07:55:53Z</dcterms:modified>
</cp:coreProperties>
</file>